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397E4672-6A52-934D-A34B-B3C138C36EB6}" xr6:coauthVersionLast="36" xr6:coauthVersionMax="36" xr10:uidLastSave="{00000000-0000-0000-0000-000000000000}"/>
  <bookViews>
    <workbookView xWindow="2680" yWindow="820" windowWidth="27640" windowHeight="16940" xr2:uid="{CD77C6D7-E45F-4E41-8636-6D5348D47841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4" i="1" l="1"/>
  <c r="G16" i="1"/>
  <c r="G17" i="1"/>
  <c r="G28" i="1"/>
  <c r="G19" i="1"/>
  <c r="G21" i="1"/>
  <c r="G20" i="1"/>
  <c r="H43" i="1"/>
  <c r="D38" i="1"/>
  <c r="C38" i="1"/>
  <c r="H35" i="1"/>
  <c r="G33" i="1"/>
  <c r="H32" i="1"/>
  <c r="E32" i="1"/>
  <c r="E31" i="1"/>
  <c r="H30" i="1"/>
  <c r="G30" i="1"/>
  <c r="E30" i="1"/>
  <c r="G29" i="1"/>
  <c r="E29" i="1"/>
  <c r="H28" i="1"/>
  <c r="E28" i="1"/>
  <c r="G27" i="1"/>
  <c r="E27" i="1"/>
  <c r="G26" i="1"/>
  <c r="H26" i="1" s="1"/>
  <c r="E26" i="1"/>
  <c r="E25" i="1"/>
  <c r="E24" i="1"/>
  <c r="E23" i="1"/>
  <c r="H23" i="1" s="1"/>
  <c r="G22" i="1"/>
  <c r="E22" i="1"/>
  <c r="H22" i="1" s="1"/>
  <c r="H20" i="1"/>
  <c r="E20" i="1"/>
  <c r="F19" i="1"/>
  <c r="F38" i="1" s="1"/>
  <c r="E19" i="1"/>
  <c r="G18" i="1"/>
  <c r="H18" i="1" s="1"/>
  <c r="E18" i="1"/>
  <c r="E17" i="1"/>
  <c r="H17" i="1" s="1"/>
  <c r="E16" i="1"/>
  <c r="E15" i="1"/>
  <c r="E14" i="1"/>
  <c r="E13" i="1"/>
  <c r="G11" i="1"/>
  <c r="H11" i="1" s="1"/>
  <c r="E11" i="1"/>
  <c r="G10" i="1"/>
  <c r="E10" i="1"/>
  <c r="H10" i="1" s="1"/>
  <c r="E9" i="1"/>
  <c r="G7" i="1"/>
  <c r="E7" i="1"/>
  <c r="E38" i="1" s="1"/>
  <c r="H16" i="1" l="1"/>
  <c r="G38" i="1"/>
  <c r="H7" i="1"/>
  <c r="H38" i="1" s="1"/>
</calcChain>
</file>

<file path=xl/sharedStrings.xml><?xml version="1.0" encoding="utf-8"?>
<sst xmlns="http://schemas.openxmlformats.org/spreadsheetml/2006/main" count="42" uniqueCount="42">
  <si>
    <r>
      <rPr>
        <b/>
        <sz val="12"/>
        <color theme="1"/>
        <rFont val="Calibri"/>
        <family val="2"/>
        <scheme val="minor"/>
      </rPr>
      <t>NORTON PARISH COUNCIL</t>
    </r>
    <r>
      <rPr>
        <sz val="12"/>
        <color theme="1"/>
        <rFont val="Calibri"/>
        <family val="2"/>
        <scheme val="minor"/>
      </rPr>
      <t xml:space="preserve"> Budget for 25-26</t>
    </r>
  </si>
  <si>
    <t>BUDGET</t>
  </si>
  <si>
    <t>C/F</t>
  </si>
  <si>
    <t xml:space="preserve">Precept </t>
  </si>
  <si>
    <t xml:space="preserve">Working </t>
  </si>
  <si>
    <t>25-26</t>
  </si>
  <si>
    <t>Budget</t>
  </si>
  <si>
    <t>In</t>
  </si>
  <si>
    <t>Out</t>
  </si>
  <si>
    <t>Balance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</si>
  <si>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</si>
  <si>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</si>
  <si>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</si>
  <si>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</si>
  <si>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</si>
  <si>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</si>
  <si>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</si>
  <si>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</si>
  <si>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</si>
  <si>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</si>
  <si>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</si>
  <si>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</si>
  <si>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</si>
  <si>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</si>
  <si>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 xml:space="preserve">   NIC</t>
  </si>
  <si>
    <t>PLAY AREA  maintenance</t>
  </si>
  <si>
    <t xml:space="preserve">                      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</si>
  <si>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</si>
  <si>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</si>
  <si>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</si>
  <si>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</si>
  <si>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</si>
  <si>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</si>
  <si>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</si>
  <si>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</si>
  <si>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</si>
  <si>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</si>
  <si>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</si>
  <si>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>Gov.UK site</t>
  </si>
  <si>
    <t>Santander &amp; Lloyds</t>
  </si>
  <si>
    <t>Santander</t>
  </si>
  <si>
    <t>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</si>
</sst>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0" borderId="0" xfId="0" applyNumberFormat="1"/>
    <xf numFmtId="0" fontId="3" fillId="0" borderId="0" xfId="0" applyFont="1"/>
    <xf numFmtId="17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CE38-8DB3-1B44-AA63-6026C08A622D}">
  <dimension ref="A1:J43"/>
  <sheetViews>
    <sheetView tabSelected="1" workbookViewId="0">
      <selection activeCell="L18" sqref="L18"/>
    </sheetView>
  </sheetViews>
  <sheetFormatPr baseColWidth="10" defaultRowHeight="16" x14ac:dyDescent="0.2"/>
  <cols>
    <col min="2" max="2" width="15.6640625" customWidth="1"/>
    <col min="3" max="3" width="7.5" customWidth="1"/>
    <col min="4" max="4" width="9.5" customWidth="1"/>
    <col min="6" max="6" width="6.6640625" customWidth="1"/>
    <col min="7" max="7" width="8.5" customWidth="1"/>
    <col min="8" max="8" width="9.83203125" customWidth="1"/>
  </cols>
  <sheetData>
    <row r="1" spans="1:10" x14ac:dyDescent="0.2">
      <c r="A1" t="s">
        <v>0</v>
      </c>
      <c r="F1" s="1">
        <v>46054</v>
      </c>
    </row>
    <row r="3" spans="1:10" x14ac:dyDescent="0.2">
      <c r="A3" s="2" t="s">
        <v>1</v>
      </c>
      <c r="B3" s="3"/>
      <c r="C3" s="4" t="s">
        <v>2</v>
      </c>
      <c r="D3" s="5" t="s">
        <v>3</v>
      </c>
      <c r="E3" s="2" t="s">
        <v>4</v>
      </c>
    </row>
    <row r="4" spans="1:10" x14ac:dyDescent="0.2">
      <c r="A4" s="2"/>
      <c r="B4" s="4"/>
      <c r="C4" s="2"/>
      <c r="D4" s="5" t="s">
        <v>5</v>
      </c>
      <c r="E4" t="s">
        <v>6</v>
      </c>
      <c r="F4" t="s">
        <v>7</v>
      </c>
      <c r="G4" t="s">
        <v>8</v>
      </c>
      <c r="H4" t="s">
        <v>9</v>
      </c>
      <c r="J4" s="6"/>
    </row>
    <row r="5" spans="1:10" x14ac:dyDescent="0.2">
      <c r="A5" s="2" t="s">
        <v>10</v>
      </c>
      <c r="B5" s="4"/>
      <c r="C5" s="2"/>
      <c r="D5" s="7"/>
      <c r="J5" s="6"/>
    </row>
    <row r="6" spans="1:10" x14ac:dyDescent="0.2">
      <c r="A6" s="4"/>
      <c r="B6" s="2"/>
      <c r="C6" s="4"/>
      <c r="D6" s="7"/>
      <c r="J6" s="6"/>
    </row>
    <row r="7" spans="1:10" x14ac:dyDescent="0.2">
      <c r="A7" s="2" t="s">
        <v>11</v>
      </c>
      <c r="B7" s="4"/>
      <c r="C7" s="4">
        <v>2000</v>
      </c>
      <c r="D7">
        <v>5500</v>
      </c>
      <c r="E7">
        <f>SUM(C7:D7)</f>
        <v>7500</v>
      </c>
      <c r="G7">
        <f>3053+709+709+1385</f>
        <v>5856</v>
      </c>
      <c r="H7">
        <f>SUM(E7-G7)</f>
        <v>1644</v>
      </c>
      <c r="J7" s="6"/>
    </row>
    <row r="8" spans="1:10" x14ac:dyDescent="0.2">
      <c r="A8" s="2"/>
      <c r="B8" s="4"/>
      <c r="C8" s="4"/>
      <c r="J8" s="6"/>
    </row>
    <row r="9" spans="1:10" x14ac:dyDescent="0.2">
      <c r="A9" s="2" t="s">
        <v>12</v>
      </c>
      <c r="B9" s="4"/>
      <c r="C9" s="4">
        <v>500</v>
      </c>
      <c r="D9">
        <v>1500</v>
      </c>
      <c r="E9">
        <f>SUM(C9:D9)</f>
        <v>2000</v>
      </c>
      <c r="F9">
        <v>137</v>
      </c>
      <c r="G9">
        <v>1722</v>
      </c>
      <c r="H9">
        <v>415</v>
      </c>
      <c r="J9" s="6"/>
    </row>
    <row r="10" spans="1:10" x14ac:dyDescent="0.2">
      <c r="A10" s="2" t="s">
        <v>13</v>
      </c>
      <c r="B10" s="4"/>
      <c r="C10" s="4">
        <v>200</v>
      </c>
      <c r="D10">
        <v>515</v>
      </c>
      <c r="E10">
        <f>SUM(C10:D10)</f>
        <v>715</v>
      </c>
      <c r="G10">
        <f>462+16+39</f>
        <v>517</v>
      </c>
      <c r="H10">
        <f>SUM(E10-G10)</f>
        <v>198</v>
      </c>
      <c r="J10" s="6"/>
    </row>
    <row r="11" spans="1:10" x14ac:dyDescent="0.2">
      <c r="A11" s="2" t="s">
        <v>14</v>
      </c>
      <c r="B11" s="4"/>
      <c r="C11" s="4">
        <v>200</v>
      </c>
      <c r="D11">
        <v>2300</v>
      </c>
      <c r="E11">
        <f>SUM(C11:D11)</f>
        <v>2500</v>
      </c>
      <c r="G11">
        <f>692+1638</f>
        <v>2330</v>
      </c>
      <c r="H11">
        <f>SUM(E11-G11)</f>
        <v>170</v>
      </c>
      <c r="J11" s="6"/>
    </row>
    <row r="12" spans="1:10" x14ac:dyDescent="0.2">
      <c r="A12" s="2" t="s">
        <v>15</v>
      </c>
      <c r="B12" s="4"/>
      <c r="C12" s="4"/>
      <c r="J12" s="6"/>
    </row>
    <row r="13" spans="1:10" x14ac:dyDescent="0.2">
      <c r="A13" s="2" t="s">
        <v>16</v>
      </c>
      <c r="B13" s="4"/>
      <c r="C13" s="4">
        <v>200</v>
      </c>
      <c r="D13">
        <v>200</v>
      </c>
      <c r="E13">
        <f>SUM(C13:D13)</f>
        <v>400</v>
      </c>
      <c r="G13">
        <v>400</v>
      </c>
      <c r="H13">
        <v>0</v>
      </c>
      <c r="J13" s="6"/>
    </row>
    <row r="14" spans="1:10" x14ac:dyDescent="0.2">
      <c r="A14" s="2" t="s">
        <v>17</v>
      </c>
      <c r="B14" s="4"/>
      <c r="C14" s="4">
        <v>0</v>
      </c>
      <c r="D14">
        <v>550</v>
      </c>
      <c r="E14">
        <f>SUM(C14:D14)</f>
        <v>550</v>
      </c>
      <c r="G14">
        <v>550</v>
      </c>
      <c r="H14">
        <v>0</v>
      </c>
      <c r="J14" s="6"/>
    </row>
    <row r="15" spans="1:10" x14ac:dyDescent="0.2">
      <c r="A15" s="2" t="s">
        <v>18</v>
      </c>
      <c r="B15" s="4"/>
      <c r="C15" s="4">
        <v>0</v>
      </c>
      <c r="D15">
        <v>60</v>
      </c>
      <c r="E15">
        <f>SUM(C15:D15)</f>
        <v>60</v>
      </c>
      <c r="G15">
        <v>60</v>
      </c>
      <c r="H15">
        <v>0</v>
      </c>
      <c r="J15" s="6"/>
    </row>
    <row r="16" spans="1:10" x14ac:dyDescent="0.2">
      <c r="A16" s="2" t="s">
        <v>19</v>
      </c>
      <c r="B16" s="4"/>
      <c r="C16" s="4">
        <v>1100</v>
      </c>
      <c r="D16">
        <v>425</v>
      </c>
      <c r="E16">
        <f t="shared" ref="E16:E20" si="0">SUM(C16:D16)</f>
        <v>1525</v>
      </c>
      <c r="G16">
        <f>82+36+36+46</f>
        <v>200</v>
      </c>
      <c r="H16">
        <f>SUM(E16-G16)</f>
        <v>1325</v>
      </c>
      <c r="J16" s="6"/>
    </row>
    <row r="17" spans="1:10" x14ac:dyDescent="0.2">
      <c r="A17" s="2" t="s">
        <v>20</v>
      </c>
      <c r="B17" s="4"/>
      <c r="C17" s="4">
        <v>1500</v>
      </c>
      <c r="D17">
        <v>2000</v>
      </c>
      <c r="E17">
        <f t="shared" si="0"/>
        <v>3500</v>
      </c>
      <c r="G17">
        <f>340+340+407+407</f>
        <v>1494</v>
      </c>
      <c r="H17">
        <f>SUM(E17-G17)</f>
        <v>2006</v>
      </c>
      <c r="J17" s="6"/>
    </row>
    <row r="18" spans="1:10" x14ac:dyDescent="0.2">
      <c r="A18" s="2" t="s">
        <v>21</v>
      </c>
      <c r="B18" s="4"/>
      <c r="C18" s="4">
        <v>39</v>
      </c>
      <c r="D18">
        <v>350</v>
      </c>
      <c r="E18">
        <f t="shared" si="0"/>
        <v>389</v>
      </c>
      <c r="G18">
        <f>180</f>
        <v>180</v>
      </c>
      <c r="H18">
        <f>SUM(E18-G18)</f>
        <v>209</v>
      </c>
      <c r="J18" s="6"/>
    </row>
    <row r="19" spans="1:10" x14ac:dyDescent="0.2">
      <c r="A19" s="2" t="s">
        <v>22</v>
      </c>
      <c r="B19" s="4"/>
      <c r="C19" s="4">
        <v>2000</v>
      </c>
      <c r="D19">
        <v>1000</v>
      </c>
      <c r="E19">
        <f t="shared" si="0"/>
        <v>3000</v>
      </c>
      <c r="F19">
        <f>19+3+470+80+4</f>
        <v>576</v>
      </c>
      <c r="G19">
        <f>785+384</f>
        <v>1169</v>
      </c>
      <c r="H19">
        <v>2407</v>
      </c>
      <c r="J19" s="6"/>
    </row>
    <row r="20" spans="1:10" x14ac:dyDescent="0.2">
      <c r="A20" s="2" t="s">
        <v>23</v>
      </c>
      <c r="B20" s="4"/>
      <c r="C20" s="4">
        <v>400</v>
      </c>
      <c r="D20">
        <v>9500</v>
      </c>
      <c r="E20">
        <f t="shared" si="0"/>
        <v>9900</v>
      </c>
      <c r="G20">
        <f>4420+780+780+780+780</f>
        <v>7540</v>
      </c>
      <c r="H20">
        <f>SUM(E20-G20)</f>
        <v>2360</v>
      </c>
      <c r="J20" s="6"/>
    </row>
    <row r="21" spans="1:10" x14ac:dyDescent="0.2">
      <c r="A21" s="2" t="s">
        <v>24</v>
      </c>
      <c r="G21" s="8">
        <f>486+55</f>
        <v>541</v>
      </c>
      <c r="H21">
        <v>-541</v>
      </c>
      <c r="J21" s="6"/>
    </row>
    <row r="22" spans="1:10" x14ac:dyDescent="0.2">
      <c r="A22" s="2" t="s">
        <v>25</v>
      </c>
      <c r="B22" s="4"/>
      <c r="C22" s="4">
        <v>1600</v>
      </c>
      <c r="D22">
        <v>4000</v>
      </c>
      <c r="E22">
        <f>SUM(C22:D22)</f>
        <v>5600</v>
      </c>
      <c r="G22" s="8">
        <f>140+20+540+8+117+67+117+840</f>
        <v>1849</v>
      </c>
      <c r="H22">
        <f>SUM(E22-G22)</f>
        <v>3751</v>
      </c>
      <c r="J22" s="6"/>
    </row>
    <row r="23" spans="1:10" x14ac:dyDescent="0.2">
      <c r="A23" t="s">
        <v>26</v>
      </c>
      <c r="C23" s="4">
        <v>5000</v>
      </c>
      <c r="E23">
        <f>SUM(C23:D23)</f>
        <v>5000</v>
      </c>
      <c r="H23">
        <f>SUM(E23-G23)</f>
        <v>5000</v>
      </c>
      <c r="J23" s="6"/>
    </row>
    <row r="24" spans="1:10" x14ac:dyDescent="0.2">
      <c r="A24" s="2" t="s">
        <v>27</v>
      </c>
      <c r="B24" s="4"/>
      <c r="C24" s="4">
        <v>1300</v>
      </c>
      <c r="E24">
        <f t="shared" ref="E24:E31" si="1">SUM(C24:D24)</f>
        <v>1300</v>
      </c>
      <c r="H24">
        <v>1300</v>
      </c>
      <c r="J24" s="6"/>
    </row>
    <row r="25" spans="1:10" x14ac:dyDescent="0.2">
      <c r="A25" s="2" t="s">
        <v>28</v>
      </c>
      <c r="B25" s="4"/>
      <c r="C25" s="4">
        <v>1200</v>
      </c>
      <c r="D25">
        <v>1000</v>
      </c>
      <c r="E25">
        <f t="shared" si="1"/>
        <v>2200</v>
      </c>
      <c r="F25">
        <v>1587</v>
      </c>
      <c r="G25">
        <v>139</v>
      </c>
      <c r="H25">
        <v>3648</v>
      </c>
      <c r="J25" s="6"/>
    </row>
    <row r="26" spans="1:10" x14ac:dyDescent="0.2">
      <c r="A26" s="2" t="s">
        <v>29</v>
      </c>
      <c r="B26" s="4"/>
      <c r="C26" s="4">
        <v>4000</v>
      </c>
      <c r="D26">
        <v>2000</v>
      </c>
      <c r="E26">
        <f t="shared" si="1"/>
        <v>6000</v>
      </c>
      <c r="F26">
        <v>18447</v>
      </c>
      <c r="G26">
        <f>5227+611+142+70+559+803+4+68+500+100+7+68+138+108+118+142+6+28+2+6000+1200+100</f>
        <v>16001</v>
      </c>
      <c r="H26">
        <f>SUM(E26:F26)-G26</f>
        <v>8446</v>
      </c>
      <c r="J26" s="6"/>
    </row>
    <row r="27" spans="1:10" x14ac:dyDescent="0.2">
      <c r="A27" s="2" t="s">
        <v>30</v>
      </c>
      <c r="B27" s="4"/>
      <c r="C27" s="4">
        <v>4200</v>
      </c>
      <c r="D27">
        <v>1300</v>
      </c>
      <c r="E27">
        <f t="shared" si="1"/>
        <v>5500</v>
      </c>
      <c r="F27">
        <v>2000</v>
      </c>
      <c r="G27">
        <f>11+29+600+7</f>
        <v>647</v>
      </c>
      <c r="H27">
        <v>6853</v>
      </c>
      <c r="J27" s="6"/>
    </row>
    <row r="28" spans="1:10" x14ac:dyDescent="0.2">
      <c r="A28" s="2" t="s">
        <v>31</v>
      </c>
      <c r="B28" s="4"/>
      <c r="C28" s="4">
        <v>2500</v>
      </c>
      <c r="D28">
        <v>1000</v>
      </c>
      <c r="E28">
        <f t="shared" si="1"/>
        <v>3500</v>
      </c>
      <c r="F28">
        <v>1051</v>
      </c>
      <c r="G28">
        <f>363+363+363+363+363+363+301+363+374+374+374</f>
        <v>3964</v>
      </c>
      <c r="H28">
        <f>SUM(E28:F28)-G28</f>
        <v>587</v>
      </c>
      <c r="J28" s="6"/>
    </row>
    <row r="29" spans="1:10" x14ac:dyDescent="0.2">
      <c r="A29" s="2" t="s">
        <v>32</v>
      </c>
      <c r="B29" s="4"/>
      <c r="C29" s="4">
        <v>6000</v>
      </c>
      <c r="D29">
        <v>1000</v>
      </c>
      <c r="E29">
        <f t="shared" si="1"/>
        <v>7000</v>
      </c>
      <c r="F29">
        <v>5000</v>
      </c>
      <c r="G29">
        <f>350+10380</f>
        <v>10730</v>
      </c>
      <c r="H29">
        <v>1270</v>
      </c>
      <c r="J29" s="6"/>
    </row>
    <row r="30" spans="1:10" x14ac:dyDescent="0.2">
      <c r="A30" s="2" t="s">
        <v>33</v>
      </c>
      <c r="B30" s="4"/>
      <c r="C30" s="4">
        <v>800</v>
      </c>
      <c r="E30">
        <f t="shared" si="1"/>
        <v>800</v>
      </c>
      <c r="G30">
        <f>589</f>
        <v>589</v>
      </c>
      <c r="H30">
        <f>SUM(E30-G30)</f>
        <v>211</v>
      </c>
      <c r="J30" s="6"/>
    </row>
    <row r="31" spans="1:10" x14ac:dyDescent="0.2">
      <c r="A31" s="4" t="s">
        <v>34</v>
      </c>
      <c r="B31" s="4"/>
      <c r="C31" s="4">
        <v>0</v>
      </c>
      <c r="E31">
        <f t="shared" si="1"/>
        <v>0</v>
      </c>
      <c r="H31">
        <v>0</v>
      </c>
      <c r="J31" s="6"/>
    </row>
    <row r="32" spans="1:10" x14ac:dyDescent="0.2">
      <c r="A32" s="4" t="s">
        <v>35</v>
      </c>
      <c r="B32" s="4"/>
      <c r="C32" s="4">
        <v>15000</v>
      </c>
      <c r="D32">
        <v>20800</v>
      </c>
      <c r="E32">
        <f>SUM(C32:D32)</f>
        <v>35800</v>
      </c>
      <c r="G32">
        <f>11231+2967+11231</f>
        <v>25429</v>
      </c>
      <c r="H32">
        <f>SUM(E32-G32)</f>
        <v>10371</v>
      </c>
      <c r="J32" s="6"/>
    </row>
    <row r="33" spans="1:10" x14ac:dyDescent="0.2">
      <c r="A33" s="4" t="s">
        <v>36</v>
      </c>
      <c r="B33" s="9"/>
      <c r="C33" s="4">
        <v>41932</v>
      </c>
      <c r="E33">
        <v>41932</v>
      </c>
      <c r="F33">
        <v>7000</v>
      </c>
      <c r="G33">
        <f>26136+2796+24000</f>
        <v>52932</v>
      </c>
      <c r="H33">
        <v>-4000</v>
      </c>
      <c r="I33" s="8"/>
      <c r="J33" s="6"/>
    </row>
    <row r="34" spans="1:10" x14ac:dyDescent="0.2">
      <c r="A34" s="4" t="s">
        <v>37</v>
      </c>
      <c r="C34" s="4">
        <v>4123</v>
      </c>
      <c r="E34">
        <v>4123</v>
      </c>
      <c r="F34" s="8">
        <v>5000</v>
      </c>
      <c r="G34">
        <f>4013+50+96+351</f>
        <v>4510</v>
      </c>
      <c r="H34">
        <v>4613</v>
      </c>
      <c r="I34" s="8"/>
      <c r="J34" s="6"/>
    </row>
    <row r="35" spans="1:10" x14ac:dyDescent="0.2">
      <c r="A35" s="4" t="s">
        <v>38</v>
      </c>
      <c r="C35" s="4"/>
      <c r="F35" s="8">
        <v>2500</v>
      </c>
      <c r="G35">
        <v>599</v>
      </c>
      <c r="H35">
        <f>SUM(F35-G35)</f>
        <v>1901</v>
      </c>
      <c r="I35" s="8"/>
      <c r="J35" s="6"/>
    </row>
    <row r="36" spans="1:10" x14ac:dyDescent="0.2">
      <c r="J36" s="6"/>
    </row>
    <row r="37" spans="1:10" x14ac:dyDescent="0.2">
      <c r="J37" s="6"/>
    </row>
    <row r="38" spans="1:10" x14ac:dyDescent="0.2">
      <c r="C38">
        <f>SUM(C5:C37)</f>
        <v>95794</v>
      </c>
      <c r="D38">
        <f>SUM(D5:D37)</f>
        <v>55000</v>
      </c>
      <c r="E38">
        <f>SUM(E6:E37)</f>
        <v>150794</v>
      </c>
      <c r="F38" s="8">
        <f>SUM(F5:F37)</f>
        <v>43298</v>
      </c>
      <c r="G38" s="8">
        <f>SUM(G6:G37)</f>
        <v>139948</v>
      </c>
      <c r="H38" s="8">
        <f>SUM(H6:H37)</f>
        <v>54144</v>
      </c>
      <c r="J38" s="6"/>
    </row>
    <row r="39" spans="1:10" x14ac:dyDescent="0.2">
      <c r="A39" s="8"/>
      <c r="J39" s="6"/>
    </row>
    <row r="40" spans="1:10" x14ac:dyDescent="0.2">
      <c r="A40" t="s">
        <v>39</v>
      </c>
      <c r="C40">
        <v>95794</v>
      </c>
      <c r="H40" s="8"/>
      <c r="J40" s="6"/>
    </row>
    <row r="41" spans="1:10" x14ac:dyDescent="0.2">
      <c r="G41" t="s">
        <v>40</v>
      </c>
      <c r="H41" s="10">
        <v>44757</v>
      </c>
      <c r="J41" s="6"/>
    </row>
    <row r="42" spans="1:10" x14ac:dyDescent="0.2">
      <c r="G42" t="s">
        <v>41</v>
      </c>
      <c r="H42" s="8">
        <v>9435</v>
      </c>
      <c r="J42" s="6"/>
    </row>
    <row r="43" spans="1:10" x14ac:dyDescent="0.2">
      <c r="H43" s="8">
        <f>SUM(H41:H42)</f>
        <v>54192</v>
      </c>
    </row>
  </sheetData>
  <printOptions gridLine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dcterms:created xsi:type="dcterms:W3CDTF">2026-01-06T11:35:59Z</dcterms:created>
  <dcterms:modified xsi:type="dcterms:W3CDTF">2026-01-29T13:38:14Z</dcterms:modified>
</cp:coreProperties>
</file>